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orratsrechner" sheetId="1" state="visible" r:id="rId1"/>
    <sheet xmlns:r="http://schemas.openxmlformats.org/officeDocument/2006/relationships" name="Anleitung" sheetId="2" state="visible" r:id="rId2"/>
  </sheets>
  <definedNames>
    <definedName name="_xlnm._FilterDatabase" localSheetId="0" hidden="1">'Vorratsrechner'!$A$11:$H$39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#,##0.00 &quot;€&quot;"/>
  </numFmts>
  <fonts count="12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sz val="10"/>
    </font>
    <font>
      <name val="Arial"/>
      <color rgb="000000FF"/>
      <sz val="10"/>
    </font>
    <font>
      <name val="Arial"/>
      <sz val="10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sz val="12"/>
    </font>
    <font>
      <name val="Arial"/>
      <color rgb="00888888"/>
      <sz val="10"/>
    </font>
    <font>
      <name val="Arial"/>
      <b val="1"/>
      <color rgb="00FFFFFF"/>
      <sz val="12"/>
    </font>
    <font>
      <name val="Arial"/>
      <i val="1"/>
      <color rgb="00666666"/>
      <sz val="9"/>
    </font>
    <font>
      <name val="Arial"/>
      <b val="1"/>
      <color rgb="00B55115"/>
      <sz val="12"/>
    </font>
  </fonts>
  <fills count="5">
    <fill>
      <patternFill/>
    </fill>
    <fill>
      <patternFill patternType="gray125"/>
    </fill>
    <fill>
      <patternFill patternType="solid">
        <fgColor rgb="00B55115"/>
      </patternFill>
    </fill>
    <fill>
      <patternFill patternType="solid">
        <fgColor rgb="00FFFF00"/>
      </patternFill>
    </fill>
    <fill>
      <patternFill patternType="solid">
        <fgColor rgb="00F5F3F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3" fontId="4" fillId="0" borderId="1" applyAlignment="1" pivotButton="0" quotePrefix="0" xfId="0">
      <alignment horizontal="center"/>
    </xf>
    <xf numFmtId="0" fontId="5" fillId="2" borderId="0" applyAlignment="1" pivotButton="0" quotePrefix="0" xfId="0">
      <alignment horizontal="left" vertical="center" indent="1"/>
    </xf>
    <xf numFmtId="0" fontId="6" fillId="2" borderId="1" applyAlignment="1" pivotButton="0" quotePrefix="0" xfId="0">
      <alignment horizontal="center" vertical="center"/>
    </xf>
    <xf numFmtId="0" fontId="2" fillId="4" borderId="1" pivotButton="0" quotePrefix="0" xfId="0"/>
    <xf numFmtId="0" fontId="4" fillId="4" borderId="1" pivotButton="0" quotePrefix="0" xfId="0"/>
    <xf numFmtId="0" fontId="3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center"/>
    </xf>
    <xf numFmtId="164" fontId="4" fillId="0" borderId="1" applyAlignment="1" pivotButton="0" quotePrefix="0" xfId="0">
      <alignment horizontal="right"/>
    </xf>
    <xf numFmtId="165" fontId="3" fillId="0" borderId="1" applyAlignment="1" pivotButton="0" quotePrefix="0" xfId="0">
      <alignment horizontal="right"/>
    </xf>
    <xf numFmtId="165" fontId="4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center"/>
    </xf>
    <xf numFmtId="0" fontId="2" fillId="0" borderId="1" pivotButton="0" quotePrefix="0" xfId="0"/>
    <xf numFmtId="0" fontId="4" fillId="0" borderId="1" pivotButton="0" quotePrefix="0" xfId="0"/>
    <xf numFmtId="0" fontId="8" fillId="0" borderId="1" applyAlignment="1" pivotButton="0" quotePrefix="0" xfId="0">
      <alignment horizontal="right"/>
    </xf>
    <xf numFmtId="0" fontId="0" fillId="2" borderId="1" pivotButton="0" quotePrefix="0" xfId="0"/>
    <xf numFmtId="0" fontId="9" fillId="2" borderId="1" applyAlignment="1" pivotButton="0" quotePrefix="0" xfId="0">
      <alignment horizontal="right" indent="1"/>
    </xf>
    <xf numFmtId="165" fontId="9" fillId="2" borderId="1" applyAlignment="1" pivotButton="0" quotePrefix="0" xfId="0">
      <alignment horizontal="right"/>
    </xf>
    <xf numFmtId="0" fontId="10" fillId="0" borderId="0" applyAlignment="1" pivotButton="0" quotePrefix="0" xfId="0">
      <alignment horizontal="center"/>
    </xf>
    <xf numFmtId="0" fontId="11" fillId="0" borderId="0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36" customWidth="1" min="2" max="2"/>
    <col width="14" customWidth="1" min="3" max="3"/>
    <col width="8" customWidth="1" min="4" max="4"/>
    <col width="14" customWidth="1" min="5" max="5"/>
    <col width="14" customWidth="1" min="6" max="6"/>
    <col width="18" customWidth="1" min="7" max="7"/>
    <col width="10" customWidth="1" min="8" max="8"/>
  </cols>
  <sheetData>
    <row r="1" ht="32" customHeight="1">
      <c r="A1" s="1" t="inlineStr">
        <is>
          <t>30-Tage-Notvorrat-Rechner — prepperzentrale.de</t>
        </is>
      </c>
    </row>
    <row r="3">
      <c r="B3" s="2" t="inlineStr">
        <is>
          <t>Personen im Haushalt</t>
        </is>
      </c>
      <c r="C3" s="3" t="n">
        <v>4</v>
      </c>
    </row>
    <row r="4">
      <c r="B4" s="2" t="inlineStr">
        <is>
          <t>Tage Vorrat</t>
        </is>
      </c>
      <c r="C4" s="3" t="n">
        <v>30</v>
      </c>
    </row>
    <row r="5">
      <c r="B5" s="2" t="inlineStr">
        <is>
          <t>Kalorien pro Person/Tag</t>
        </is>
      </c>
      <c r="C5" s="3" t="n">
        <v>2400</v>
      </c>
    </row>
    <row r="7">
      <c r="B7" s="2" t="inlineStr">
        <is>
          <t>Gesamt-Kalorien (Bedarf)</t>
        </is>
      </c>
      <c r="C7" s="4">
        <f>C3*C4*C5</f>
        <v/>
      </c>
    </row>
    <row r="8">
      <c r="B8" s="2" t="inlineStr">
        <is>
          <t>Trinkwasser-Bedarf (L gesamt)</t>
        </is>
      </c>
      <c r="C8" s="4">
        <f>C3*C4*4</f>
        <v/>
      </c>
    </row>
    <row r="10" ht="22" customHeight="1">
      <c r="A10" s="5" t="inlineStr">
        <is>
          <t>Vorratsliste (Mengen + Preise rechnen sich automatisch um, wenn Personen/Tage geändert werden)</t>
        </is>
      </c>
    </row>
    <row r="11" ht="22" customHeight="1">
      <c r="A11" s="6" t="inlineStr">
        <is>
          <t>Kategorie</t>
        </is>
      </c>
      <c r="B11" s="6" t="inlineStr">
        <is>
          <t>Produkt</t>
        </is>
      </c>
      <c r="C11" s="6" t="inlineStr">
        <is>
          <t>Menge/Pers./Tag</t>
        </is>
      </c>
      <c r="D11" s="6" t="inlineStr">
        <is>
          <t>Einheit</t>
        </is>
      </c>
      <c r="E11" s="6" t="inlineStr">
        <is>
          <t>Anzahl (auto)</t>
        </is>
      </c>
      <c r="F11" s="6" t="inlineStr">
        <is>
          <t>Einzelpreis €</t>
        </is>
      </c>
      <c r="G11" s="6" t="inlineStr">
        <is>
          <t>Gesamtpreis € (auto)</t>
        </is>
      </c>
      <c r="H11" s="6" t="inlineStr">
        <is>
          <t>Geprüft</t>
        </is>
      </c>
    </row>
    <row r="12">
      <c r="A12" s="7" t="inlineStr">
        <is>
          <t>Grundkohlenhydrate</t>
        </is>
      </c>
      <c r="B12" s="8" t="inlineStr">
        <is>
          <t>Reis</t>
        </is>
      </c>
      <c r="C12" s="9" t="n">
        <v>42</v>
      </c>
      <c r="D12" s="10" t="inlineStr">
        <is>
          <t>kg</t>
        </is>
      </c>
      <c r="E12" s="11">
        <f>ROUND($C$3*$C$4*C12/1000,1)</f>
        <v/>
      </c>
      <c r="F12" s="12" t="n">
        <v>2.5</v>
      </c>
      <c r="G12" s="13">
        <f>E12*F12</f>
        <v/>
      </c>
      <c r="H12" s="14" t="inlineStr">
        <is>
          <t>☐</t>
        </is>
      </c>
    </row>
    <row r="13">
      <c r="A13" s="15" t="inlineStr"/>
      <c r="B13" s="16" t="inlineStr">
        <is>
          <t>Nudeln</t>
        </is>
      </c>
      <c r="C13" s="9" t="n">
        <v>33</v>
      </c>
      <c r="D13" s="10" t="inlineStr">
        <is>
          <t>kg</t>
        </is>
      </c>
      <c r="E13" s="11">
        <f>ROUND($C$3*$C$4*C13/1000,1)</f>
        <v/>
      </c>
      <c r="F13" s="12" t="n">
        <v>1.8</v>
      </c>
      <c r="G13" s="13">
        <f>E13*F13</f>
        <v/>
      </c>
      <c r="H13" s="14" t="inlineStr">
        <is>
          <t>☐</t>
        </is>
      </c>
    </row>
    <row r="14">
      <c r="A14" s="15" t="inlineStr"/>
      <c r="B14" s="16" t="inlineStr">
        <is>
          <t>Mehl</t>
        </is>
      </c>
      <c r="C14" s="9" t="n">
        <v>25</v>
      </c>
      <c r="D14" s="10" t="inlineStr">
        <is>
          <t>kg</t>
        </is>
      </c>
      <c r="E14" s="11">
        <f>ROUND($C$3*$C$4*C14/1000,1)</f>
        <v/>
      </c>
      <c r="F14" s="12" t="n">
        <v>1.2</v>
      </c>
      <c r="G14" s="13">
        <f>E14*F14</f>
        <v/>
      </c>
      <c r="H14" s="14" t="inlineStr">
        <is>
          <t>☐</t>
        </is>
      </c>
    </row>
    <row r="15">
      <c r="A15" s="15" t="inlineStr"/>
      <c r="B15" s="16" t="inlineStr">
        <is>
          <t>Hafer</t>
        </is>
      </c>
      <c r="C15" s="9" t="n">
        <v>17</v>
      </c>
      <c r="D15" s="10" t="inlineStr">
        <is>
          <t>kg</t>
        </is>
      </c>
      <c r="E15" s="11">
        <f>ROUND($C$3*$C$4*C15/1000,1)</f>
        <v/>
      </c>
      <c r="F15" s="12" t="n">
        <v>2</v>
      </c>
      <c r="G15" s="13">
        <f>E15*F15</f>
        <v/>
      </c>
      <c r="H15" s="14" t="inlineStr">
        <is>
          <t>☐</t>
        </is>
      </c>
    </row>
    <row r="16">
      <c r="A16" s="15" t="inlineStr"/>
      <c r="B16" s="16" t="inlineStr">
        <is>
          <t>Knäckebrot Reserve</t>
        </is>
      </c>
      <c r="C16" s="9" t="n">
        <v>200</v>
      </c>
      <c r="D16" s="10" t="inlineStr">
        <is>
          <t>g</t>
        </is>
      </c>
      <c r="E16" s="11">
        <f>ROUND($C$3*$C$4*C16,0)</f>
        <v/>
      </c>
      <c r="F16" s="12" t="n">
        <v>0.02</v>
      </c>
      <c r="G16" s="13">
        <f>E16*F16</f>
        <v/>
      </c>
      <c r="H16" s="14" t="inlineStr">
        <is>
          <t>☐</t>
        </is>
      </c>
    </row>
    <row r="17">
      <c r="A17" s="7" t="inlineStr">
        <is>
          <t>Konserven &amp; Eiweiß</t>
        </is>
      </c>
      <c r="B17" s="8" t="inlineStr">
        <is>
          <t>Tomatenkonserven 400 g</t>
        </is>
      </c>
      <c r="C17" s="9" t="n">
        <v>0.1</v>
      </c>
      <c r="D17" s="10" t="inlineStr">
        <is>
          <t>Stk</t>
        </is>
      </c>
      <c r="E17" s="11">
        <f>ROUNDUP($C$3*$C$4*C17,0)</f>
        <v/>
      </c>
      <c r="F17" s="12" t="n">
        <v>0.8</v>
      </c>
      <c r="G17" s="13">
        <f>E17*F17</f>
        <v/>
      </c>
      <c r="H17" s="14" t="inlineStr">
        <is>
          <t>☐</t>
        </is>
      </c>
    </row>
    <row r="18">
      <c r="A18" s="15" t="inlineStr"/>
      <c r="B18" s="16" t="inlineStr">
        <is>
          <t>Fleischkonserven 200 g</t>
        </is>
      </c>
      <c r="C18" s="9" t="n">
        <v>0.13</v>
      </c>
      <c r="D18" s="10" t="inlineStr">
        <is>
          <t>Stk</t>
        </is>
      </c>
      <c r="E18" s="11">
        <f>ROUNDUP($C$3*$C$4*C18,0)</f>
        <v/>
      </c>
      <c r="F18" s="12" t="n">
        <v>3.5</v>
      </c>
      <c r="G18" s="13">
        <f>E18*F18</f>
        <v/>
      </c>
      <c r="H18" s="14" t="inlineStr">
        <is>
          <t>☐</t>
        </is>
      </c>
    </row>
    <row r="19">
      <c r="A19" s="15" t="inlineStr"/>
      <c r="B19" s="16" t="inlineStr">
        <is>
          <t>Bohnen/Kichererbsen 400 g</t>
        </is>
      </c>
      <c r="C19" s="9" t="n">
        <v>0.1</v>
      </c>
      <c r="D19" s="10" t="inlineStr">
        <is>
          <t>Stk</t>
        </is>
      </c>
      <c r="E19" s="11">
        <f>ROUNDUP($C$3*$C$4*C19,0)</f>
        <v/>
      </c>
      <c r="F19" s="12" t="n">
        <v>1</v>
      </c>
      <c r="G19" s="13">
        <f>E19*F19</f>
        <v/>
      </c>
      <c r="H19" s="14" t="inlineStr">
        <is>
          <t>☐</t>
        </is>
      </c>
    </row>
    <row r="20">
      <c r="A20" s="15" t="inlineStr"/>
      <c r="B20" s="16" t="inlineStr">
        <is>
          <t>Gemüse-Konserven gemischt</t>
        </is>
      </c>
      <c r="C20" s="9" t="n">
        <v>0.15</v>
      </c>
      <c r="D20" s="10" t="inlineStr">
        <is>
          <t>Stk</t>
        </is>
      </c>
      <c r="E20" s="11">
        <f>ROUNDUP($C$3*$C$4*C20,0)</f>
        <v/>
      </c>
      <c r="F20" s="12" t="n">
        <v>1</v>
      </c>
      <c r="G20" s="13">
        <f>E20*F20</f>
        <v/>
      </c>
      <c r="H20" s="14" t="inlineStr">
        <is>
          <t>☐</t>
        </is>
      </c>
    </row>
    <row r="21">
      <c r="A21" s="7" t="inlineStr">
        <is>
          <t>Hülsenfrüchte trocken</t>
        </is>
      </c>
      <c r="B21" s="8" t="inlineStr">
        <is>
          <t>Linsen</t>
        </is>
      </c>
      <c r="C21" s="9" t="n">
        <v>8</v>
      </c>
      <c r="D21" s="10" t="inlineStr">
        <is>
          <t>kg</t>
        </is>
      </c>
      <c r="E21" s="11">
        <f>ROUND($C$3*$C$4*C21/1000,1)</f>
        <v/>
      </c>
      <c r="F21" s="12" t="n">
        <v>3.5</v>
      </c>
      <c r="G21" s="13">
        <f>E21*F21</f>
        <v/>
      </c>
      <c r="H21" s="14" t="inlineStr">
        <is>
          <t>☐</t>
        </is>
      </c>
    </row>
    <row r="22">
      <c r="A22" s="15" t="inlineStr"/>
      <c r="B22" s="16" t="inlineStr">
        <is>
          <t>Bohnen</t>
        </is>
      </c>
      <c r="C22" s="9" t="n">
        <v>8</v>
      </c>
      <c r="D22" s="10" t="inlineStr">
        <is>
          <t>kg</t>
        </is>
      </c>
      <c r="E22" s="11">
        <f>ROUND($C$3*$C$4*C22/1000,1)</f>
        <v/>
      </c>
      <c r="F22" s="12" t="n">
        <v>3</v>
      </c>
      <c r="G22" s="13">
        <f>E22*F22</f>
        <v/>
      </c>
      <c r="H22" s="14" t="inlineStr">
        <is>
          <t>☐</t>
        </is>
      </c>
    </row>
    <row r="23">
      <c r="A23" s="7" t="inlineStr">
        <is>
          <t>Fette &amp; Öle</t>
        </is>
      </c>
      <c r="B23" s="8" t="inlineStr">
        <is>
          <t>Speiseöl</t>
        </is>
      </c>
      <c r="C23" s="9" t="n">
        <v>25</v>
      </c>
      <c r="D23" s="10" t="inlineStr">
        <is>
          <t>L</t>
        </is>
      </c>
      <c r="E23" s="11">
        <f>ROUND($C$3*$C$4*C23/1000,1)</f>
        <v/>
      </c>
      <c r="F23" s="12" t="n">
        <v>8</v>
      </c>
      <c r="G23" s="13">
        <f>E23*F23</f>
        <v/>
      </c>
      <c r="H23" s="14" t="inlineStr">
        <is>
          <t>☐</t>
        </is>
      </c>
    </row>
    <row r="24">
      <c r="A24" s="15" t="inlineStr"/>
      <c r="B24" s="16" t="inlineStr">
        <is>
          <t>Butterschmalz</t>
        </is>
      </c>
      <c r="C24" s="9" t="n">
        <v>100</v>
      </c>
      <c r="D24" s="10" t="inlineStr">
        <is>
          <t>g</t>
        </is>
      </c>
      <c r="E24" s="11">
        <f>ROUND($C$3*$C$4*C24,0)</f>
        <v/>
      </c>
      <c r="F24" s="12" t="n">
        <v>0.005</v>
      </c>
      <c r="G24" s="13">
        <f>E24*F24</f>
        <v/>
      </c>
      <c r="H24" s="14" t="inlineStr">
        <is>
          <t>☐</t>
        </is>
      </c>
    </row>
    <row r="25">
      <c r="A25" s="7" t="inlineStr">
        <is>
          <t>Trinkwasser-Reserve</t>
        </is>
      </c>
      <c r="B25" s="8" t="inlineStr">
        <is>
          <t>Wasser-Kanister 10 L</t>
        </is>
      </c>
      <c r="C25" s="17" t="inlineStr">
        <is>
          <t>—</t>
        </is>
      </c>
      <c r="D25" s="10" t="inlineStr">
        <is>
          <t>Stk</t>
        </is>
      </c>
      <c r="E25" s="11">
        <f>2</f>
        <v/>
      </c>
      <c r="F25" s="12" t="n">
        <v>8</v>
      </c>
      <c r="G25" s="13">
        <f>E25*F25</f>
        <v/>
      </c>
      <c r="H25" s="14" t="inlineStr">
        <is>
          <t>☐</t>
        </is>
      </c>
    </row>
    <row r="26">
      <c r="A26" s="15" t="inlineStr"/>
      <c r="B26" s="16" t="inlineStr">
        <is>
          <t>Mikropur Forte Tabletten 100er</t>
        </is>
      </c>
      <c r="C26" s="17" t="inlineStr">
        <is>
          <t>—</t>
        </is>
      </c>
      <c r="D26" s="10" t="inlineStr">
        <is>
          <t>Pack</t>
        </is>
      </c>
      <c r="E26" s="11">
        <f>1</f>
        <v/>
      </c>
      <c r="F26" s="12" t="n">
        <v>12</v>
      </c>
      <c r="G26" s="13">
        <f>E26*F26</f>
        <v/>
      </c>
      <c r="H26" s="14" t="inlineStr">
        <is>
          <t>☐</t>
        </is>
      </c>
    </row>
    <row r="27">
      <c r="A27" s="7" t="inlineStr">
        <is>
          <t>Milch &amp; Ersatz</t>
        </is>
      </c>
      <c r="B27" s="8" t="inlineStr">
        <is>
          <t>H-Milch 1 L</t>
        </is>
      </c>
      <c r="C27" s="9" t="n">
        <v>0.1</v>
      </c>
      <c r="D27" s="10" t="inlineStr">
        <is>
          <t>L</t>
        </is>
      </c>
      <c r="E27" s="11">
        <f>ROUND($C$3*$C$4*C27/1000,1)</f>
        <v/>
      </c>
      <c r="F27" s="12" t="n">
        <v>1</v>
      </c>
      <c r="G27" s="13">
        <f>E27*F27</f>
        <v/>
      </c>
      <c r="H27" s="14" t="inlineStr">
        <is>
          <t>☐</t>
        </is>
      </c>
    </row>
    <row r="28">
      <c r="A28" s="15" t="inlineStr"/>
      <c r="B28" s="16" t="inlineStr">
        <is>
          <t>Milchpulver 500 g</t>
        </is>
      </c>
      <c r="C28" s="17" t="inlineStr">
        <is>
          <t>—</t>
        </is>
      </c>
      <c r="D28" s="10" t="inlineStr">
        <is>
          <t>Pack</t>
        </is>
      </c>
      <c r="E28" s="11">
        <f>1</f>
        <v/>
      </c>
      <c r="F28" s="12" t="n">
        <v>8</v>
      </c>
      <c r="G28" s="13">
        <f>E28*F28</f>
        <v/>
      </c>
      <c r="H28" s="14" t="inlineStr">
        <is>
          <t>☐</t>
        </is>
      </c>
    </row>
    <row r="29">
      <c r="A29" s="15" t="inlineStr"/>
      <c r="B29" s="16" t="inlineStr">
        <is>
          <t>Eipulver</t>
        </is>
      </c>
      <c r="C29" s="17" t="inlineStr">
        <is>
          <t>—</t>
        </is>
      </c>
      <c r="D29" s="10" t="inlineStr">
        <is>
          <t>Pack</t>
        </is>
      </c>
      <c r="E29" s="11">
        <f>1</f>
        <v/>
      </c>
      <c r="F29" s="12" t="n">
        <v>10</v>
      </c>
      <c r="G29" s="13">
        <f>E29*F29</f>
        <v/>
      </c>
      <c r="H29" s="14" t="inlineStr">
        <is>
          <t>☐</t>
        </is>
      </c>
    </row>
    <row r="30">
      <c r="A30" s="7" t="inlineStr">
        <is>
          <t>Kaffee, Tee, Gewürze</t>
        </is>
      </c>
      <c r="B30" s="8" t="inlineStr">
        <is>
          <t>Kaffee gemahlen</t>
        </is>
      </c>
      <c r="C30" s="9" t="n">
        <v>4</v>
      </c>
      <c r="D30" s="10" t="inlineStr">
        <is>
          <t>g</t>
        </is>
      </c>
      <c r="E30" s="11">
        <f>ROUND($C$3*$C$4*C30,0)</f>
        <v/>
      </c>
      <c r="F30" s="12" t="n">
        <v>0.016</v>
      </c>
      <c r="G30" s="13">
        <f>E30*F30</f>
        <v/>
      </c>
      <c r="H30" s="14" t="inlineStr">
        <is>
          <t>☐</t>
        </is>
      </c>
    </row>
    <row r="31">
      <c r="A31" s="15" t="inlineStr"/>
      <c r="B31" s="16" t="inlineStr">
        <is>
          <t>Teebeutel</t>
        </is>
      </c>
      <c r="C31" s="9" t="n">
        <v>2</v>
      </c>
      <c r="D31" s="10" t="inlineStr">
        <is>
          <t>Stk</t>
        </is>
      </c>
      <c r="E31" s="11">
        <f>ROUNDUP($C$3*$C$4*C31,0)</f>
        <v/>
      </c>
      <c r="F31" s="12" t="n">
        <v>0.015</v>
      </c>
      <c r="G31" s="13">
        <f>E31*F31</f>
        <v/>
      </c>
      <c r="H31" s="14" t="inlineStr">
        <is>
          <t>☐</t>
        </is>
      </c>
    </row>
    <row r="32">
      <c r="A32" s="15" t="inlineStr"/>
      <c r="B32" s="16" t="inlineStr">
        <is>
          <t>Salz Jodsalz 1 kg</t>
        </is>
      </c>
      <c r="C32" s="17" t="inlineStr">
        <is>
          <t>—</t>
        </is>
      </c>
      <c r="D32" s="10" t="inlineStr">
        <is>
          <t>kg</t>
        </is>
      </c>
      <c r="E32" s="11">
        <f>1</f>
        <v/>
      </c>
      <c r="F32" s="12" t="n">
        <v>1</v>
      </c>
      <c r="G32" s="13">
        <f>E32*F32</f>
        <v/>
      </c>
      <c r="H32" s="14" t="inlineStr">
        <is>
          <t>☐</t>
        </is>
      </c>
    </row>
    <row r="33">
      <c r="A33" s="15" t="inlineStr"/>
      <c r="B33" s="16" t="inlineStr">
        <is>
          <t>Zucker 1 kg</t>
        </is>
      </c>
      <c r="C33" s="17" t="inlineStr">
        <is>
          <t>—</t>
        </is>
      </c>
      <c r="D33" s="10" t="inlineStr">
        <is>
          <t>kg</t>
        </is>
      </c>
      <c r="E33" s="11">
        <f>1</f>
        <v/>
      </c>
      <c r="F33" s="12" t="n">
        <v>1.2</v>
      </c>
      <c r="G33" s="13">
        <f>E33*F33</f>
        <v/>
      </c>
      <c r="H33" s="14" t="inlineStr">
        <is>
          <t>☐</t>
        </is>
      </c>
    </row>
    <row r="34">
      <c r="A34" s="15" t="inlineStr"/>
      <c r="B34" s="16" t="inlineStr">
        <is>
          <t>Gewürze-Set</t>
        </is>
      </c>
      <c r="C34" s="17" t="inlineStr">
        <is>
          <t>—</t>
        </is>
      </c>
      <c r="D34" s="10" t="inlineStr">
        <is>
          <t>Pack</t>
        </is>
      </c>
      <c r="E34" s="11">
        <f>1</f>
        <v/>
      </c>
      <c r="F34" s="12" t="n">
        <v>8</v>
      </c>
      <c r="G34" s="13">
        <f>E34*F34</f>
        <v/>
      </c>
      <c r="H34" s="14" t="inlineStr">
        <is>
          <t>☐</t>
        </is>
      </c>
    </row>
    <row r="35">
      <c r="A35" s="7" t="inlineStr">
        <is>
          <t>Süßes &amp; Moral</t>
        </is>
      </c>
      <c r="B35" s="8" t="inlineStr">
        <is>
          <t>Schokolade Tafel 100 g</t>
        </is>
      </c>
      <c r="C35" s="9" t="n">
        <v>0.05</v>
      </c>
      <c r="D35" s="10" t="inlineStr">
        <is>
          <t>Stk</t>
        </is>
      </c>
      <c r="E35" s="11">
        <f>ROUNDUP($C$3*$C$4*C35,0)</f>
        <v/>
      </c>
      <c r="F35" s="12" t="n">
        <v>1.5</v>
      </c>
      <c r="G35" s="13">
        <f>E35*F35</f>
        <v/>
      </c>
      <c r="H35" s="14" t="inlineStr">
        <is>
          <t>☐</t>
        </is>
      </c>
    </row>
    <row r="36">
      <c r="A36" s="15" t="inlineStr"/>
      <c r="B36" s="16" t="inlineStr">
        <is>
          <t>Honig 500 g</t>
        </is>
      </c>
      <c r="C36" s="17" t="inlineStr">
        <is>
          <t>—</t>
        </is>
      </c>
      <c r="D36" s="10" t="inlineStr">
        <is>
          <t>Stk</t>
        </is>
      </c>
      <c r="E36" s="11">
        <f>1</f>
        <v/>
      </c>
      <c r="F36" s="12" t="n">
        <v>6</v>
      </c>
      <c r="G36" s="13">
        <f>E36*F36</f>
        <v/>
      </c>
      <c r="H36" s="14" t="inlineStr">
        <is>
          <t>☐</t>
        </is>
      </c>
    </row>
    <row r="37">
      <c r="A37" s="15" t="inlineStr"/>
      <c r="B37" s="16" t="inlineStr">
        <is>
          <t>Marmelade 450 g</t>
        </is>
      </c>
      <c r="C37" s="17" t="inlineStr">
        <is>
          <t>—</t>
        </is>
      </c>
      <c r="D37" s="10" t="inlineStr">
        <is>
          <t>Stk</t>
        </is>
      </c>
      <c r="E37" s="11">
        <f>1</f>
        <v/>
      </c>
      <c r="F37" s="12" t="n">
        <v>3.5</v>
      </c>
      <c r="G37" s="13">
        <f>E37*F37</f>
        <v/>
      </c>
      <c r="H37" s="14" t="inlineStr">
        <is>
          <t>☐</t>
        </is>
      </c>
    </row>
    <row r="38">
      <c r="A38" s="7" t="inlineStr">
        <is>
          <t>Layer-2 Notnahrung</t>
        </is>
      </c>
      <c r="B38" s="8" t="inlineStr">
        <is>
          <t>BP-5 oder NRG-5 Notration (4 Pack à 500 g)</t>
        </is>
      </c>
      <c r="C38" s="17" t="inlineStr">
        <is>
          <t>—</t>
        </is>
      </c>
      <c r="D38" s="10" t="inlineStr">
        <is>
          <t>Stk</t>
        </is>
      </c>
      <c r="E38" s="11">
        <f>$C$3</f>
        <v/>
      </c>
      <c r="F38" s="12" t="n">
        <v>23</v>
      </c>
      <c r="G38" s="13">
        <f>E38*F38</f>
        <v/>
      </c>
      <c r="H38" s="14" t="inlineStr">
        <is>
          <t>☐</t>
        </is>
      </c>
    </row>
    <row r="39">
      <c r="A39" s="7" t="inlineStr">
        <is>
          <t>Vitamine &amp; Spezial</t>
        </is>
      </c>
      <c r="B39" s="8" t="inlineStr">
        <is>
          <t>Multivitamin 30-Tage-Pack</t>
        </is>
      </c>
      <c r="C39" s="17" t="inlineStr">
        <is>
          <t>—</t>
        </is>
      </c>
      <c r="D39" s="10" t="inlineStr">
        <is>
          <t>Stk</t>
        </is>
      </c>
      <c r="E39" s="11">
        <f>$C$3</f>
        <v/>
      </c>
      <c r="F39" s="12" t="n">
        <v>12</v>
      </c>
      <c r="G39" s="13">
        <f>E39*F39</f>
        <v/>
      </c>
      <c r="H39" s="14" t="inlineStr">
        <is>
          <t>☐</t>
        </is>
      </c>
    </row>
    <row r="41" ht="24" customHeight="1">
      <c r="A41" s="18" t="n"/>
      <c r="B41" s="19" t="inlineStr">
        <is>
          <t>GESAMTKOSTEN VORRAT</t>
        </is>
      </c>
      <c r="C41" s="18" t="n"/>
      <c r="D41" s="18" t="n"/>
      <c r="E41" s="18" t="n"/>
      <c r="F41" s="18" t="n"/>
      <c r="G41" s="20">
        <f>SUM(G12:G39)</f>
        <v/>
      </c>
      <c r="H41" s="18" t="n"/>
    </row>
    <row r="43">
      <c r="A43" s="21" t="inlineStr">
        <is>
          <t>Blaue Zellen = von dir editierbar (Personen, Tage, Mengen, Einzelpreise). Schwarze Zellen = Formeln. Spalte H abhaken sobald gekauft.</t>
        </is>
      </c>
    </row>
  </sheetData>
  <autoFilter ref="A11:H39"/>
  <mergeCells count="3">
    <mergeCell ref="A43:H43"/>
    <mergeCell ref="A10:H10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32" customHeight="1">
      <c r="A1" s="1" t="inlineStr">
        <is>
          <t>Anleitung &amp; Hinweise</t>
        </is>
      </c>
    </row>
    <row r="3" ht="22" customHeight="1">
      <c r="A3" s="22" t="inlineStr">
        <is>
          <t>So bedienst du den Rechner</t>
        </is>
      </c>
    </row>
    <row r="4" ht="18" customHeight="1">
      <c r="A4" s="23" t="inlineStr">
        <is>
          <t>1. Personenzahl in Zelle C3 anpassen — alle Mengen rechnen sich automatisch um.</t>
        </is>
      </c>
    </row>
    <row r="5" ht="18" customHeight="1">
      <c r="A5" s="23" t="inlineStr">
        <is>
          <t>2. Tage Vorrat in C4 anpassen (Standard 30; 14 oder 90 sind auch sinnvoll).</t>
        </is>
      </c>
    </row>
    <row r="6" ht="18" customHeight="1">
      <c r="A6" s="23" t="inlineStr">
        <is>
          <t>3. Einzelpreise (Spalte F) sind Schätzwerte 2026 — bei Bedarf an aktuelle Supermarktpreise anpassen.</t>
        </is>
      </c>
    </row>
    <row r="7" ht="18" customHeight="1">
      <c r="A7" s="23" t="inlineStr">
        <is>
          <t>4. Spalte H mit ☐ abhaken sobald gekauft + im Vorratsregal eingelagert.</t>
        </is>
      </c>
    </row>
    <row r="8" ht="18" customHeight="1">
      <c r="A8" s="23" t="inlineStr">
        <is>
          <t>5. FIFO einhalten: Älteste Konserven vorn, neue hinten.</t>
        </is>
      </c>
    </row>
    <row r="9" ht="18" customHeight="1">
      <c r="A9" s="23" t="inlineStr">
        <is>
          <t>6. Jährlich MHD prüfen, Verbrauchtes nachkaufen.</t>
        </is>
      </c>
    </row>
    <row r="10" ht="18" customHeight="1">
      <c r="A10" s="23" t="inlineStr"/>
    </row>
    <row r="11" ht="22" customHeight="1">
      <c r="A11" s="22" t="inlineStr">
        <is>
          <t>Wichtige Hinweise</t>
        </is>
      </c>
    </row>
    <row r="12" ht="18" customHeight="1">
      <c r="A12" s="23" t="inlineStr">
        <is>
          <t>• Diese Liste ist Basis-Vorrat (Layer 1 — rollierend essbar). Zusätzlich Layer 2 (gefriergetrocknete Outdoor-Mahlzeiten) und Layer 3 (BP-5/NRG-5 als 7-Tage-Reserve).</t>
        </is>
      </c>
    </row>
    <row r="13" ht="18" customHeight="1">
      <c r="A13" s="23" t="inlineStr">
        <is>
          <t>• Trinkwasser-Bedarf 4 L/Person/Tag (Trinken+Hygiene+Kochen) — bei 4 Personen × 30 Tage = 480 L. Reine Lagerung unmöglich. Lösung: 20 L Kanister-Reserve + Wasserfilter + Zugriff auf Brunnen oder Bach.</t>
        </is>
      </c>
    </row>
    <row r="14" ht="18" customHeight="1">
      <c r="A14" s="23" t="inlineStr">
        <is>
          <t>• Spezialdiäten (Diabetes, Zöliakie, Allergien) — entsprechende Alternativen einsetzen (glutenfreie Nudeln, zuckerfrei, lactosefrei).</t>
        </is>
      </c>
    </row>
    <row r="15" ht="18" customHeight="1">
      <c r="A15" s="23" t="inlineStr">
        <is>
          <t>• Lagerung: trocken, dunkel, 5–18 °C. NICHT Heizungsraum, NICHT Dachboden, NICHT in geflutetem Keller.</t>
        </is>
      </c>
    </row>
    <row r="16" ht="18" customHeight="1">
      <c r="A16" s="23" t="inlineStr">
        <is>
          <t>• Persönliche Dauermedikation immer mit mindestens 2-Wochen-Reserve. Bei Insulin: Kühltasche + Pufferakkus.</t>
        </is>
      </c>
    </row>
    <row r="17" ht="18" customHeight="1">
      <c r="A17" s="23" t="inlineStr"/>
    </row>
    <row r="18" ht="22" customHeight="1">
      <c r="A18" s="22" t="inlineStr">
        <is>
          <t>Vertiefung</t>
        </is>
      </c>
    </row>
    <row r="19" ht="18" customHeight="1">
      <c r="A19" s="23" t="inlineStr">
        <is>
          <t>Vollständiger Artikel mit Hintergrund: prepperzentrale.de/30-tage-notvorrat-4-personen/</t>
        </is>
      </c>
    </row>
    <row r="20" ht="18" customHeight="1">
      <c r="A20" s="23" t="inlineStr">
        <is>
          <t>Notnahrung BP-5/NRG-5/MRE: prepperzentrale.de/notfallnahrung-bp5-nrg5-mre-vergleich/</t>
        </is>
      </c>
    </row>
    <row r="21" ht="18" customHeight="1">
      <c r="A21" s="23" t="inlineStr">
        <is>
          <t>Wasserfilter &amp; Trinkwasserlagerung: prepperzentrale.de/wasserfilter-vergleich/</t>
        </is>
      </c>
    </row>
    <row r="22" ht="18" customHeight="1">
      <c r="A22" s="23" t="inlineStr">
        <is>
          <t>Bug-Out-Bag: prepperzentrale.de/bug-out-bag-packliste-72-stunden/</t>
        </is>
      </c>
    </row>
    <row r="23" ht="18" customHeight="1">
      <c r="A23" s="23" t="inlineStr"/>
    </row>
    <row r="24" ht="22" customHeight="1">
      <c r="A24" s="22" t="inlineStr">
        <is>
          <t>Lizenz</t>
        </is>
      </c>
    </row>
    <row r="25" ht="18" customHeight="1">
      <c r="A25" s="23" t="inlineStr">
        <is>
          <t>Diese Vorlage ist kostenlos für private Nutzung. Weitergabe + Verlinkung erwünscht. Quelle prepperzentrale.de bitte erwähnen.</t>
        </is>
      </c>
    </row>
    <row r="26" ht="18" customHeight="1">
      <c r="A26" s="23" t="inlineStr">
        <is>
          <t>Stand: Mai 2026.</t>
        </is>
      </c>
    </row>
  </sheetData>
  <mergeCells count="25">
    <mergeCell ref="A16:F16"/>
    <mergeCell ref="A12:F12"/>
    <mergeCell ref="A18:F18"/>
    <mergeCell ref="A3:F3"/>
    <mergeCell ref="A21:F21"/>
    <mergeCell ref="A26:F26"/>
    <mergeCell ref="A14:F14"/>
    <mergeCell ref="A5:F5"/>
    <mergeCell ref="A23:F23"/>
    <mergeCell ref="A8:F8"/>
    <mergeCell ref="A22:F22"/>
    <mergeCell ref="A17:F17"/>
    <mergeCell ref="A4:F4"/>
    <mergeCell ref="A20:F20"/>
    <mergeCell ref="A10:F10"/>
    <mergeCell ref="A13:F13"/>
    <mergeCell ref="A19:F19"/>
    <mergeCell ref="A9:F9"/>
    <mergeCell ref="A15:F15"/>
    <mergeCell ref="A24:F24"/>
    <mergeCell ref="A11:F11"/>
    <mergeCell ref="A1:F1"/>
    <mergeCell ref="A6:F6"/>
    <mergeCell ref="A7:F7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2026-05-18T08:15:46Z</dcterms:created>
  <dcterms:modified xmlns:dcterms="http://purl.org/dc/terms/" xmlns:xsi="http://www.w3.org/2001/XMLSchema-instance" xsi:type="dcterms:W3CDTF">2026-05-18T08:15:46Z</dcterms:modified>
</cp:coreProperties>
</file>